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<sst xmlns="http://schemas.openxmlformats.org/spreadsheetml/2006/main" count="263" uniqueCount="101">
  <si>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</si>
  <si>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</si>
  <si>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</si>
  <si>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</si>
  <si>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</si>
  <si>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</si>
  <si>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</si>
  <si>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</si>
  <si>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</si>
  <si>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</si>
  <si>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</si>
  <si>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</si>
  <si>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</si>
  <si>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</si>
  <si>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</si>
  <si>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</si>
  <si>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</si>
  <si>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</si>
  <si>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</si>
  <si>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</si>
  <si>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</si>
  <si>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</si>
  <si>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</si>
  <si>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</si>
  <si>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</si>
  <si>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</si>
  <si>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</si>
  <si>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</si>
  <si>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</si>
  <si>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</si>
  <si>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</si>
  <si>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</si>
  <si>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</si>
  <si>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</si>
  <si>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</si>
  <si>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</si>
  <si>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</si>
  <si>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</si>
  <si>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</si>
  <si>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</si>
  <si>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</si>
  <si>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</si>
  <si>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</si>
  <si>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</si>
  <si>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</si>
  <si>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</si>
  <si>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</si>
  <si>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</si>
  <si>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</si>
  <si>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</si>
  <si>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</si>
  <si>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</si>
  <si>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</si>
  <si>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</si>
  <si>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</si>
  <si>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</si>
  <si>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</si>
  <si>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</si>
  <si>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</si>
  <si>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</si>
  <si>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</si>
  <si>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</si>
  <si>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</si>
  <si>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</si>
  <si>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</si>
  <si>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</si>
  <si>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</si>
  <si>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</si>
  <si>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</si>
  <si>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</si>
  <si>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</si>
  <si>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</si>
  <si>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</si>
  <si>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</si>
  <si>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</si>
  <si>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</si>
  <si>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</si>
  <si>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</si>
  <si>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</si>
  <si>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</si>
  <si>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</si>
  <si>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</si>
  <si>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</si>
  <si>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</si>
  <si>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</si>
  <si>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</si>
  <si>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</si>
  <si>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</si>
  <si>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</si>
  <si>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</si>
  <si>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       11,663,379.14</t>
  </si>
  <si>
    <t>(тыс. руб.)</t>
  </si>
  <si>
    <t xml:space="preserve">              301.45</t>
  </si>
  <si>
    <t xml:space="preserve">          -27,081.42</t>
  </si>
  <si>
    <t xml:space="preserve">           -5,927.08</t>
  </si>
  <si>
    <t xml:space="preserve">          -37,886.59</t>
  </si>
  <si>
    <t>Грачева О.В.</t>
  </si>
  <si>
    <t>на  30.06.2010    20:00мск</t>
  </si>
  <si>
    <t xml:space="preserve">              -52.44</t>
  </si>
  <si>
    <t xml:space="preserve">          -35,063.77</t>
  </si>
  <si>
    <t>Открытый паевой инвестиционный фонд смешанных инвестиций "Северо-западный" под управлением ООО "Северо-западная управляющая компания"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</si>
</sst>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8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zoomScale="60" workbookViewId="0" topLeftCell="A19">
      <selection activeCell="A11" sqref="A11:G11"/>
    </sheetView>
  </sheetViews>
  <sheetFormatPr defaultColWidth="9.33203125" defaultRowHeight="11.25"/>
  <cols>
    <col min="1" max="3" width="17.33203125" style="1" customWidth="1"/>
    <col min="4" max="4" width="26.33203125" style="1" customWidth="1"/>
    <col min="5" max="5" width="10.33203125" style="1" customWidth="1"/>
    <col min="6" max="7" width="19.66015625" style="1" customWidth="1"/>
    <col min="8" max="10" width="9.5" style="1" hidden="1" customWidth="1"/>
    <col min="11" max="11" width="13.66015625" style="1" hidden="1" customWidth="1"/>
    <col min="12" max="12" width="9.5" style="1" hidden="1" customWidth="1"/>
    <col min="13" max="13" width="25" style="1" hidden="1" customWidth="1"/>
    <col min="14" max="14" width="30" style="1" hidden="1" customWidth="1"/>
    <col min="15" max="15" width="29.16015625" style="1" hidden="1" customWidth="1"/>
    <col min="16" max="16" width="31.33203125" style="1" hidden="1" customWidth="1"/>
    <col min="17" max="17" width="24.5" style="1" hidden="1" customWidth="1"/>
    <col min="18" max="18" width="31.16015625" style="1" hidden="1" customWidth="1"/>
    <col min="19" max="19" width="26.5" style="1" hidden="1" customWidth="1"/>
    <col min="20" max="20" width="14.83203125" style="1" hidden="1" customWidth="1"/>
    <col min="21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" customHeight="1">
      <c r="A7" s="47" t="s">
        <v>6</v>
      </c>
      <c r="B7" s="47"/>
      <c r="C7" s="47"/>
      <c r="D7" s="47"/>
      <c r="E7" s="47"/>
      <c r="F7" s="47"/>
      <c r="G7" s="47"/>
    </row>
    <row r="8" spans="1:7" ht="12.75">
      <c r="A8" s="47" t="s">
        <v>7</v>
      </c>
      <c r="B8" s="47"/>
      <c r="C8" s="47"/>
      <c r="D8" s="47"/>
      <c r="E8" s="47"/>
      <c r="F8" s="47"/>
      <c r="G8" s="47"/>
    </row>
    <row r="9" spans="1:7" ht="19.5" customHeight="1">
      <c r="A9" s="48" t="s">
        <v>97</v>
      </c>
      <c r="B9" s="48"/>
      <c r="C9" s="48"/>
      <c r="D9" s="48"/>
      <c r="E9" s="48"/>
      <c r="F9" s="48"/>
      <c r="G9" s="48"/>
    </row>
    <row r="10" spans="1:7" ht="36" customHeight="1">
      <c r="A10" s="45" t="s">
        <v>100</v>
      </c>
      <c r="B10" s="45"/>
      <c r="C10" s="45"/>
      <c r="D10" s="45"/>
      <c r="E10" s="45"/>
      <c r="F10" s="45"/>
      <c r="G10" s="45"/>
    </row>
    <row r="11" spans="1:7" s="2" customFormat="1" ht="16.5" customHeight="1">
      <c r="A11" s="44" t="s">
        <v>8</v>
      </c>
      <c r="B11" s="44"/>
      <c r="C11" s="44"/>
      <c r="D11" s="44"/>
      <c r="E11" s="44"/>
      <c r="F11" s="44"/>
      <c r="G11" s="44"/>
    </row>
    <row r="12" spans="1:7" ht="11.25">
      <c r="A12" s="32" t="s">
        <v>9</v>
      </c>
      <c r="B12" s="32"/>
      <c r="C12" s="32"/>
      <c r="D12" s="32"/>
      <c r="E12" s="32"/>
      <c r="F12" s="32"/>
      <c r="G12" s="32"/>
    </row>
    <row r="13" spans="1:7" ht="16.5" customHeight="1">
      <c r="A13" s="45" t="s">
        <v>10</v>
      </c>
      <c r="B13" s="45"/>
      <c r="C13" s="45"/>
      <c r="D13" s="45"/>
      <c r="E13" s="45"/>
      <c r="F13" s="45"/>
      <c r="G13" s="45"/>
    </row>
    <row r="14" spans="1:7" ht="11.25">
      <c r="A14" s="46" t="s">
        <v>11</v>
      </c>
      <c r="B14" s="46"/>
      <c r="C14" s="46"/>
      <c r="D14" s="46"/>
      <c r="E14" s="46"/>
      <c r="F14" s="46"/>
      <c r="G14" s="46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7" s="3" customFormat="1" ht="31.5">
      <c r="A16" s="43" t="s">
        <v>12</v>
      </c>
      <c r="B16" s="43"/>
      <c r="C16" s="43"/>
      <c r="D16" s="43"/>
      <c r="E16" s="7" t="s">
        <v>13</v>
      </c>
      <c r="F16" s="7" t="s">
        <v>14</v>
      </c>
      <c r="G16" s="7" t="s">
        <v>15</v>
      </c>
    </row>
    <row r="17" spans="1:20" ht="12">
      <c r="A17" s="37" t="s">
        <v>16</v>
      </c>
      <c r="B17" s="37"/>
      <c r="C17" s="37"/>
      <c r="D17" s="37"/>
      <c r="E17" s="9" t="s">
        <v>17</v>
      </c>
      <c r="F17" s="10">
        <f>5699966.9/1000+Q17+R17+S17+T17</f>
        <v>94972.3669</v>
      </c>
      <c r="G17" s="10">
        <f>248326890.62/1000</f>
        <v>248326.89062</v>
      </c>
      <c r="I17" s="1">
        <v>9801884.17</v>
      </c>
      <c r="K17" s="1">
        <v>25898981</v>
      </c>
      <c r="M17" s="1">
        <v>41169998.82</v>
      </c>
      <c r="N17" s="1">
        <v>27664347.05</v>
      </c>
      <c r="O17" s="1">
        <v>118091791.83</v>
      </c>
      <c r="Q17" s="1">
        <v>23245.3</v>
      </c>
      <c r="R17" s="1">
        <v>41025.09</v>
      </c>
      <c r="S17" s="1">
        <v>10039.58</v>
      </c>
      <c r="T17" s="1">
        <v>14962.43</v>
      </c>
    </row>
    <row r="18" spans="1:20" ht="12">
      <c r="A18" s="36" t="s">
        <v>18</v>
      </c>
      <c r="B18" s="36"/>
      <c r="C18" s="36"/>
      <c r="D18" s="36"/>
      <c r="E18" s="11" t="s">
        <v>19</v>
      </c>
      <c r="F18" s="12">
        <f>5477174.98/1000+Q18+R18+S18+T18</f>
        <v>100347.18497999999</v>
      </c>
      <c r="G18" s="12">
        <f>245180071.68/1000</f>
        <v>245180.07168</v>
      </c>
      <c r="I18" s="1">
        <v>9663021.03</v>
      </c>
      <c r="K18" s="1">
        <v>24949628.12</v>
      </c>
      <c r="M18" s="1">
        <v>41271097.08</v>
      </c>
      <c r="N18" s="1">
        <v>27325144.34</v>
      </c>
      <c r="O18" s="1">
        <v>116601755.27</v>
      </c>
      <c r="Q18" s="1">
        <v>23164.85</v>
      </c>
      <c r="R18" s="1">
        <v>40723.64</v>
      </c>
      <c r="S18" s="1">
        <v>15966.65</v>
      </c>
      <c r="T18" s="1">
        <v>15014.87</v>
      </c>
    </row>
    <row r="19" spans="1:20" ht="12">
      <c r="A19" s="42" t="s">
        <v>20</v>
      </c>
      <c r="B19" s="42"/>
      <c r="C19" s="42"/>
      <c r="D19" s="42"/>
      <c r="E19" s="13" t="s">
        <v>21</v>
      </c>
      <c r="F19" s="14">
        <f>F17-F18</f>
        <v>-5374.818079999997</v>
      </c>
      <c r="G19" s="14">
        <f>3146818.94/1000</f>
        <v>3146.81894</v>
      </c>
      <c r="I19" s="1">
        <v>138863.14</v>
      </c>
      <c r="K19" s="1">
        <v>949352.88</v>
      </c>
      <c r="M19" s="1">
        <v>-101098.26</v>
      </c>
      <c r="N19" s="1">
        <v>339202.71</v>
      </c>
      <c r="O19" s="1">
        <v>1490036.56</v>
      </c>
      <c r="R19" s="1" t="s">
        <v>92</v>
      </c>
      <c r="S19" s="1" t="s">
        <v>94</v>
      </c>
      <c r="T19" s="1" t="s">
        <v>98</v>
      </c>
    </row>
    <row r="20" spans="1:20" ht="27" customHeight="1">
      <c r="A20" s="37" t="s">
        <v>22</v>
      </c>
      <c r="B20" s="37"/>
      <c r="C20" s="37"/>
      <c r="D20" s="37"/>
      <c r="E20" s="9" t="s">
        <v>23</v>
      </c>
      <c r="F20" s="27" t="s">
        <v>24</v>
      </c>
      <c r="G20" s="15" t="s">
        <v>24</v>
      </c>
      <c r="I20" s="1" t="s">
        <v>24</v>
      </c>
      <c r="K20" s="1" t="s">
        <v>24</v>
      </c>
      <c r="M20" s="1" t="s">
        <v>24</v>
      </c>
      <c r="N20" s="1" t="s">
        <v>24</v>
      </c>
      <c r="O20" s="1" t="s">
        <v>24</v>
      </c>
      <c r="Q20" s="1" t="s">
        <v>24</v>
      </c>
      <c r="R20" s="1" t="s">
        <v>24</v>
      </c>
      <c r="S20" s="1" t="s">
        <v>24</v>
      </c>
      <c r="T20" s="1" t="s">
        <v>24</v>
      </c>
    </row>
    <row r="21" spans="1:20" ht="27.75" customHeight="1">
      <c r="A21" s="37" t="s">
        <v>25</v>
      </c>
      <c r="B21" s="37"/>
      <c r="C21" s="37"/>
      <c r="D21" s="37"/>
      <c r="E21" s="9" t="s">
        <v>26</v>
      </c>
      <c r="F21" s="27" t="s">
        <v>24</v>
      </c>
      <c r="G21" s="15" t="s">
        <v>24</v>
      </c>
      <c r="I21" s="1" t="s">
        <v>24</v>
      </c>
      <c r="K21" s="1" t="s">
        <v>24</v>
      </c>
      <c r="M21" s="1" t="s">
        <v>24</v>
      </c>
      <c r="N21" s="1" t="s">
        <v>24</v>
      </c>
      <c r="O21" s="1" t="s">
        <v>24</v>
      </c>
      <c r="Q21" s="1" t="s">
        <v>24</v>
      </c>
      <c r="R21" s="1" t="s">
        <v>24</v>
      </c>
      <c r="S21" s="1" t="s">
        <v>24</v>
      </c>
      <c r="T21" s="1" t="s">
        <v>24</v>
      </c>
    </row>
    <row r="22" spans="1:20" ht="25.5" customHeight="1">
      <c r="A22" s="37" t="s">
        <v>27</v>
      </c>
      <c r="B22" s="37"/>
      <c r="C22" s="37"/>
      <c r="D22" s="37"/>
      <c r="E22" s="9" t="s">
        <v>28</v>
      </c>
      <c r="F22" s="15" t="s">
        <v>24</v>
      </c>
      <c r="G22" s="15" t="s">
        <v>24</v>
      </c>
      <c r="I22" s="1" t="s">
        <v>24</v>
      </c>
      <c r="K22" s="1" t="s">
        <v>24</v>
      </c>
      <c r="M22" s="1" t="s">
        <v>24</v>
      </c>
      <c r="N22" s="1" t="s">
        <v>24</v>
      </c>
      <c r="O22" s="1" t="s">
        <v>24</v>
      </c>
      <c r="Q22" s="1" t="s">
        <v>24</v>
      </c>
      <c r="R22" s="1" t="s">
        <v>24</v>
      </c>
      <c r="S22" s="1" t="s">
        <v>24</v>
      </c>
      <c r="T22" s="1" t="s">
        <v>24</v>
      </c>
    </row>
    <row r="23" spans="1:7" ht="12">
      <c r="A23" s="37" t="s">
        <v>29</v>
      </c>
      <c r="B23" s="37"/>
      <c r="C23" s="37"/>
      <c r="D23" s="37"/>
      <c r="E23" s="9" t="s">
        <v>30</v>
      </c>
      <c r="F23" s="15"/>
      <c r="G23" s="15"/>
    </row>
    <row r="24" spans="1:7" ht="12">
      <c r="A24" s="37" t="s">
        <v>31</v>
      </c>
      <c r="B24" s="37"/>
      <c r="C24" s="37"/>
      <c r="D24" s="37"/>
      <c r="E24" s="9" t="s">
        <v>32</v>
      </c>
      <c r="F24" s="15"/>
      <c r="G24" s="15"/>
    </row>
    <row r="25" spans="1:7" ht="12">
      <c r="A25" s="37" t="s">
        <v>33</v>
      </c>
      <c r="B25" s="37"/>
      <c r="C25" s="37"/>
      <c r="D25" s="37"/>
      <c r="E25" s="9" t="s">
        <v>34</v>
      </c>
      <c r="F25" s="15"/>
      <c r="G25" s="15"/>
    </row>
    <row r="26" spans="1:20" ht="12">
      <c r="A26" s="37" t="s">
        <v>35</v>
      </c>
      <c r="B26" s="37"/>
      <c r="C26" s="37"/>
      <c r="D26" s="37"/>
      <c r="E26" s="9" t="s">
        <v>36</v>
      </c>
      <c r="F26" s="10">
        <v>3886.6</v>
      </c>
      <c r="G26" s="10">
        <f>5277241.71/1000</f>
        <v>5277.24171</v>
      </c>
      <c r="I26" s="1">
        <v>1024474.24</v>
      </c>
      <c r="K26" s="1">
        <v>965537.68</v>
      </c>
      <c r="M26" s="1">
        <v>854683.97</v>
      </c>
      <c r="N26" s="1">
        <v>829429.36</v>
      </c>
      <c r="O26" s="1">
        <v>831486.16</v>
      </c>
      <c r="P26" s="1">
        <v>797030.45</v>
      </c>
      <c r="Q26" s="1">
        <v>896.42</v>
      </c>
      <c r="R26" s="1">
        <v>846.08</v>
      </c>
      <c r="S26" s="1">
        <v>74.88</v>
      </c>
      <c r="T26" s="1">
        <v>466.59</v>
      </c>
    </row>
    <row r="27" spans="1:20" ht="12">
      <c r="A27" s="37" t="s">
        <v>37</v>
      </c>
      <c r="B27" s="37"/>
      <c r="C27" s="37"/>
      <c r="D27" s="37"/>
      <c r="E27" s="9" t="s">
        <v>38</v>
      </c>
      <c r="F27" s="10">
        <f>(1336121.26+P27)/1000+Q27+T27</f>
        <v>1682.3892600000001</v>
      </c>
      <c r="G27" s="10">
        <f>1084725.74/1000</f>
        <v>1084.72574</v>
      </c>
      <c r="I27" s="1">
        <v>1082076.69</v>
      </c>
      <c r="K27" s="1" t="s">
        <v>24</v>
      </c>
      <c r="M27" s="1">
        <v>504118</v>
      </c>
      <c r="N27" s="1">
        <v>631895.38</v>
      </c>
      <c r="O27" s="1">
        <v>252458.88</v>
      </c>
      <c r="P27" s="1">
        <v>5338</v>
      </c>
      <c r="Q27" s="1">
        <v>25.45</v>
      </c>
      <c r="R27" s="1" t="s">
        <v>24</v>
      </c>
      <c r="S27" s="1" t="s">
        <v>24</v>
      </c>
      <c r="T27" s="1">
        <v>315.48</v>
      </c>
    </row>
    <row r="28" spans="1:7" ht="12">
      <c r="A28" s="37" t="s">
        <v>39</v>
      </c>
      <c r="B28" s="37"/>
      <c r="C28" s="37"/>
      <c r="D28" s="37"/>
      <c r="E28" s="9" t="s">
        <v>40</v>
      </c>
      <c r="F28" s="15"/>
      <c r="G28" s="15"/>
    </row>
    <row r="29" spans="1:20" ht="12">
      <c r="A29" s="37" t="s">
        <v>41</v>
      </c>
      <c r="B29" s="37"/>
      <c r="C29" s="37"/>
      <c r="D29" s="37"/>
      <c r="E29" s="9" t="s">
        <v>42</v>
      </c>
      <c r="F29" s="15" t="s">
        <v>24</v>
      </c>
      <c r="G29" s="15" t="s">
        <v>24</v>
      </c>
      <c r="I29" s="1" t="s">
        <v>24</v>
      </c>
      <c r="K29" s="1" t="s">
        <v>24</v>
      </c>
      <c r="M29" s="1" t="s">
        <v>24</v>
      </c>
      <c r="N29" s="1" t="s">
        <v>24</v>
      </c>
      <c r="O29" s="1" t="s">
        <v>24</v>
      </c>
      <c r="P29" s="1" t="s">
        <v>24</v>
      </c>
      <c r="Q29" s="1" t="s">
        <v>24</v>
      </c>
      <c r="R29" s="1" t="s">
        <v>24</v>
      </c>
      <c r="S29" s="1" t="s">
        <v>24</v>
      </c>
      <c r="T29" s="1" t="s">
        <v>24</v>
      </c>
    </row>
    <row r="30" spans="1:20" ht="33" customHeight="1">
      <c r="A30" s="42" t="s">
        <v>43</v>
      </c>
      <c r="B30" s="42"/>
      <c r="C30" s="42"/>
      <c r="D30" s="42"/>
      <c r="E30" s="13" t="s">
        <v>44</v>
      </c>
      <c r="F30" s="14">
        <f>(10858965.88+P30+P40)/1000+Q30+R30+S30+T30</f>
        <v>-2052.9497199999964</v>
      </c>
      <c r="G30" s="14">
        <f>134096617.71/1000</f>
        <v>134096.61771</v>
      </c>
      <c r="I30" s="1">
        <v>19742440.15</v>
      </c>
      <c r="K30" s="1">
        <v>38716736.99</v>
      </c>
      <c r="M30" s="1">
        <v>16354475.58</v>
      </c>
      <c r="N30" s="1">
        <v>4914643.33</v>
      </c>
      <c r="O30" s="1">
        <v>27096060.88</v>
      </c>
      <c r="P30" s="1">
        <v>-14045095.6</v>
      </c>
      <c r="Q30" s="1">
        <v>29961.07</v>
      </c>
      <c r="R30" s="1">
        <v>-116.8</v>
      </c>
      <c r="S30" s="1">
        <v>-26316.6</v>
      </c>
      <c r="T30" s="1">
        <v>-2395.86</v>
      </c>
    </row>
    <row r="31" spans="1:7" ht="12">
      <c r="A31" s="37" t="s">
        <v>45</v>
      </c>
      <c r="B31" s="37"/>
      <c r="C31" s="37"/>
      <c r="D31" s="37"/>
      <c r="E31" s="9"/>
      <c r="F31" s="15"/>
      <c r="G31" s="15"/>
    </row>
    <row r="32" spans="1:20" ht="12">
      <c r="A32" s="8"/>
      <c r="B32" s="41" t="s">
        <v>46</v>
      </c>
      <c r="C32" s="41"/>
      <c r="D32" s="41"/>
      <c r="E32" s="9" t="s">
        <v>47</v>
      </c>
      <c r="F32" s="10">
        <f>-2794075.91/1000+Q32+R32+S32+T32</f>
        <v>-2443.5259099999985</v>
      </c>
      <c r="G32" s="10">
        <f>128553258.34/1000</f>
        <v>128553.25834</v>
      </c>
      <c r="I32" s="1">
        <v>20228041.95</v>
      </c>
      <c r="K32" s="1">
        <v>38709026.62</v>
      </c>
      <c r="M32" s="1">
        <v>15668005.18</v>
      </c>
      <c r="N32" s="1">
        <v>5241162.53</v>
      </c>
      <c r="O32" s="1">
        <v>27096060.88</v>
      </c>
      <c r="P32" s="31">
        <v>-136530410.79</v>
      </c>
      <c r="Q32" s="1">
        <v>29685.52</v>
      </c>
      <c r="R32" s="1">
        <v>-447.8</v>
      </c>
      <c r="S32" s="1">
        <v>-26294.75</v>
      </c>
      <c r="T32" s="1">
        <v>-2592.42</v>
      </c>
    </row>
    <row r="33" spans="1:20" ht="12">
      <c r="A33" s="8"/>
      <c r="B33" s="41" t="s">
        <v>48</v>
      </c>
      <c r="C33" s="41"/>
      <c r="D33" s="41"/>
      <c r="E33" s="9" t="s">
        <v>49</v>
      </c>
      <c r="F33" s="10">
        <f>-390683.81/1000+Q33+R33+S33+T33</f>
        <v>390.57619</v>
      </c>
      <c r="G33" s="10">
        <f>5543359.37/1000</f>
        <v>5543.35937</v>
      </c>
      <c r="I33" s="1">
        <v>-485601.8</v>
      </c>
      <c r="K33" s="1">
        <v>7710.37</v>
      </c>
      <c r="M33" s="1">
        <v>686470.4</v>
      </c>
      <c r="N33" s="1">
        <v>-326519.2</v>
      </c>
      <c r="O33" s="1" t="s">
        <v>24</v>
      </c>
      <c r="P33" s="31">
        <v>-392053.81</v>
      </c>
      <c r="Q33" s="1">
        <v>275.54</v>
      </c>
      <c r="R33" s="1">
        <v>331</v>
      </c>
      <c r="S33" s="1">
        <v>-21.85</v>
      </c>
      <c r="T33" s="1">
        <v>196.57</v>
      </c>
    </row>
    <row r="34" spans="1:20" ht="12">
      <c r="A34" s="8"/>
      <c r="B34" s="41" t="s">
        <v>50</v>
      </c>
      <c r="C34" s="41"/>
      <c r="D34" s="41"/>
      <c r="E34" s="9" t="s">
        <v>51</v>
      </c>
      <c r="F34" s="15" t="s">
        <v>24</v>
      </c>
      <c r="G34" s="15" t="s">
        <v>24</v>
      </c>
      <c r="I34" s="1" t="s">
        <v>24</v>
      </c>
      <c r="K34" s="1" t="s">
        <v>24</v>
      </c>
      <c r="M34" s="1" t="s">
        <v>24</v>
      </c>
      <c r="N34" s="1" t="s">
        <v>24</v>
      </c>
      <c r="O34" s="1" t="s">
        <v>24</v>
      </c>
      <c r="P34" s="1" t="s">
        <v>24</v>
      </c>
      <c r="Q34" s="1" t="s">
        <v>24</v>
      </c>
      <c r="R34" s="1" t="s">
        <v>24</v>
      </c>
      <c r="S34" s="1" t="s">
        <v>24</v>
      </c>
      <c r="T34" s="1" t="s">
        <v>24</v>
      </c>
    </row>
    <row r="35" spans="1:20" ht="12">
      <c r="A35" s="8"/>
      <c r="B35" s="41" t="s">
        <v>52</v>
      </c>
      <c r="C35" s="41"/>
      <c r="D35" s="41"/>
      <c r="E35" s="9" t="s">
        <v>53</v>
      </c>
      <c r="F35" s="15" t="s">
        <v>24</v>
      </c>
      <c r="G35" s="15" t="s">
        <v>24</v>
      </c>
      <c r="I35" s="1" t="s">
        <v>24</v>
      </c>
      <c r="K35" s="1" t="s">
        <v>24</v>
      </c>
      <c r="M35" s="1" t="s">
        <v>24</v>
      </c>
      <c r="N35" s="1" t="s">
        <v>24</v>
      </c>
      <c r="O35" s="1" t="s">
        <v>24</v>
      </c>
      <c r="P35" s="1" t="s">
        <v>24</v>
      </c>
      <c r="Q35" s="1" t="s">
        <v>24</v>
      </c>
      <c r="R35" s="1" t="s">
        <v>24</v>
      </c>
      <c r="S35" s="1" t="s">
        <v>24</v>
      </c>
      <c r="T35" s="1" t="s">
        <v>24</v>
      </c>
    </row>
    <row r="36" spans="1:20" ht="12" customHeight="1">
      <c r="A36" s="8"/>
      <c r="B36" s="41" t="s">
        <v>54</v>
      </c>
      <c r="C36" s="41"/>
      <c r="D36" s="41"/>
      <c r="E36" s="9" t="s">
        <v>55</v>
      </c>
      <c r="F36" s="15" t="s">
        <v>24</v>
      </c>
      <c r="G36" s="15" t="s">
        <v>24</v>
      </c>
      <c r="I36" s="1" t="s">
        <v>24</v>
      </c>
      <c r="K36" s="1" t="s">
        <v>24</v>
      </c>
      <c r="M36" s="1" t="s">
        <v>24</v>
      </c>
      <c r="N36" s="1" t="s">
        <v>24</v>
      </c>
      <c r="O36" s="1" t="s">
        <v>24</v>
      </c>
      <c r="P36" s="1" t="s">
        <v>24</v>
      </c>
      <c r="Q36" s="1" t="s">
        <v>24</v>
      </c>
      <c r="R36" s="1" t="s">
        <v>24</v>
      </c>
      <c r="S36" s="1" t="s">
        <v>24</v>
      </c>
      <c r="T36" s="1" t="s">
        <v>24</v>
      </c>
    </row>
    <row r="37" spans="1:20" ht="27.75" customHeight="1">
      <c r="A37" s="42" t="s">
        <v>56</v>
      </c>
      <c r="B37" s="42"/>
      <c r="C37" s="42"/>
      <c r="D37" s="42"/>
      <c r="E37" s="13" t="s">
        <v>57</v>
      </c>
      <c r="F37" s="14">
        <f>R37+S37+T37</f>
        <v>-26422.82</v>
      </c>
      <c r="G37" s="14">
        <f>-506910.63/1000</f>
        <v>-506.91063</v>
      </c>
      <c r="I37" s="1">
        <v>-210531.35</v>
      </c>
      <c r="K37" s="1">
        <v>-31335533</v>
      </c>
      <c r="M37" s="1" t="s">
        <v>24</v>
      </c>
      <c r="N37" s="1" t="s">
        <v>24</v>
      </c>
      <c r="O37" s="1">
        <v>-9391.54</v>
      </c>
      <c r="P37" s="29">
        <f>F37</f>
        <v>-26422.82</v>
      </c>
      <c r="Q37" s="1" t="s">
        <v>24</v>
      </c>
      <c r="R37" s="1">
        <v>-8.35</v>
      </c>
      <c r="S37" s="1">
        <v>-68.35</v>
      </c>
      <c r="T37" s="1">
        <v>-26346.12</v>
      </c>
    </row>
    <row r="38" spans="1:7" ht="12">
      <c r="A38" s="37" t="s">
        <v>45</v>
      </c>
      <c r="B38" s="37"/>
      <c r="C38" s="37"/>
      <c r="D38" s="37"/>
      <c r="E38" s="9"/>
      <c r="F38" s="15"/>
      <c r="G38" s="15"/>
    </row>
    <row r="39" spans="1:20" ht="12">
      <c r="A39" s="8"/>
      <c r="B39" s="41" t="s">
        <v>46</v>
      </c>
      <c r="C39" s="41"/>
      <c r="D39" s="41"/>
      <c r="E39" s="9" t="s">
        <v>58</v>
      </c>
      <c r="F39" s="10">
        <f>R39+S39+T39</f>
        <v>-87.24999999999999</v>
      </c>
      <c r="G39" s="15" t="s">
        <v>24</v>
      </c>
      <c r="I39" s="1">
        <v>46150</v>
      </c>
      <c r="K39" s="1">
        <v>100050</v>
      </c>
      <c r="M39" s="1" t="s">
        <v>24</v>
      </c>
      <c r="N39" s="1" t="s">
        <v>24</v>
      </c>
      <c r="O39" s="1">
        <v>-146059.2</v>
      </c>
      <c r="Q39" s="1" t="s">
        <v>24</v>
      </c>
      <c r="R39" s="1">
        <v>-8.35</v>
      </c>
      <c r="S39" s="1">
        <v>-68.35</v>
      </c>
      <c r="T39" s="1">
        <v>-10.55</v>
      </c>
    </row>
    <row r="40" spans="1:20" ht="12">
      <c r="A40" s="8"/>
      <c r="B40" s="41" t="s">
        <v>48</v>
      </c>
      <c r="C40" s="41"/>
      <c r="D40" s="41"/>
      <c r="E40" s="9" t="s">
        <v>59</v>
      </c>
      <c r="F40" s="10">
        <f>T40</f>
        <v>-26335.57</v>
      </c>
      <c r="G40" s="10">
        <f>-506910.63/1000</f>
        <v>-506.91063</v>
      </c>
      <c r="I40" s="1">
        <v>-256681.35</v>
      </c>
      <c r="K40" s="1">
        <v>-31435583</v>
      </c>
      <c r="M40" s="1" t="s">
        <v>24</v>
      </c>
      <c r="N40" s="1" t="s">
        <v>24</v>
      </c>
      <c r="O40" s="1">
        <v>136667.66</v>
      </c>
      <c r="P40" s="1">
        <v>1370</v>
      </c>
      <c r="Q40" s="1" t="s">
        <v>24</v>
      </c>
      <c r="R40" s="1" t="s">
        <v>24</v>
      </c>
      <c r="S40" s="1" t="s">
        <v>24</v>
      </c>
      <c r="T40" s="1">
        <v>-26335.57</v>
      </c>
    </row>
    <row r="41" spans="1:20" ht="12">
      <c r="A41" s="8"/>
      <c r="B41" s="41" t="s">
        <v>50</v>
      </c>
      <c r="C41" s="41"/>
      <c r="D41" s="41"/>
      <c r="E41" s="9" t="s">
        <v>60</v>
      </c>
      <c r="F41" s="15" t="s">
        <v>24</v>
      </c>
      <c r="G41" s="15" t="s">
        <v>24</v>
      </c>
      <c r="I41" s="1" t="s">
        <v>24</v>
      </c>
      <c r="K41" s="1" t="s">
        <v>24</v>
      </c>
      <c r="M41" s="1" t="s">
        <v>24</v>
      </c>
      <c r="N41" s="1" t="s">
        <v>24</v>
      </c>
      <c r="O41" s="1" t="s">
        <v>24</v>
      </c>
      <c r="P41" s="1" t="s">
        <v>24</v>
      </c>
      <c r="Q41" s="1" t="s">
        <v>24</v>
      </c>
      <c r="R41" s="1" t="s">
        <v>24</v>
      </c>
      <c r="S41" s="1" t="s">
        <v>24</v>
      </c>
      <c r="T41" s="1" t="s">
        <v>24</v>
      </c>
    </row>
    <row r="42" spans="1:20" ht="12">
      <c r="A42" s="8"/>
      <c r="B42" s="41" t="s">
        <v>52</v>
      </c>
      <c r="C42" s="41"/>
      <c r="D42" s="41"/>
      <c r="E42" s="9" t="s">
        <v>61</v>
      </c>
      <c r="F42" s="15" t="s">
        <v>24</v>
      </c>
      <c r="G42" s="15" t="s">
        <v>24</v>
      </c>
      <c r="I42" s="1" t="s">
        <v>24</v>
      </c>
      <c r="K42" s="1" t="s">
        <v>24</v>
      </c>
      <c r="M42" s="1" t="s">
        <v>24</v>
      </c>
      <c r="N42" s="1" t="s">
        <v>24</v>
      </c>
      <c r="O42" s="1" t="s">
        <v>24</v>
      </c>
      <c r="P42" s="1" t="s">
        <v>24</v>
      </c>
      <c r="Q42" s="1" t="s">
        <v>24</v>
      </c>
      <c r="R42" s="1" t="s">
        <v>24</v>
      </c>
      <c r="S42" s="1" t="s">
        <v>24</v>
      </c>
      <c r="T42" s="1" t="s">
        <v>24</v>
      </c>
    </row>
    <row r="43" spans="1:7" ht="12">
      <c r="A43" s="8"/>
      <c r="B43" s="41" t="s">
        <v>62</v>
      </c>
      <c r="C43" s="41"/>
      <c r="D43" s="41"/>
      <c r="E43" s="9" t="s">
        <v>63</v>
      </c>
      <c r="F43" s="15"/>
      <c r="G43" s="15"/>
    </row>
    <row r="44" spans="1:20" ht="32.25" customHeight="1">
      <c r="A44" s="37" t="s">
        <v>64</v>
      </c>
      <c r="B44" s="37"/>
      <c r="C44" s="37"/>
      <c r="D44" s="37"/>
      <c r="E44" s="9" t="s">
        <v>65</v>
      </c>
      <c r="F44" s="15" t="s">
        <v>24</v>
      </c>
      <c r="G44" s="15" t="s">
        <v>24</v>
      </c>
      <c r="I44" s="1" t="s">
        <v>24</v>
      </c>
      <c r="K44" s="1" t="s">
        <v>24</v>
      </c>
      <c r="M44" s="1" t="s">
        <v>24</v>
      </c>
      <c r="N44" s="1" t="s">
        <v>24</v>
      </c>
      <c r="O44" s="1" t="s">
        <v>24</v>
      </c>
      <c r="P44" s="1" t="s">
        <v>24</v>
      </c>
      <c r="Q44" s="1" t="s">
        <v>24</v>
      </c>
      <c r="R44" s="1" t="s">
        <v>24</v>
      </c>
      <c r="S44" s="1" t="s">
        <v>24</v>
      </c>
      <c r="T44" s="1" t="s">
        <v>24</v>
      </c>
    </row>
    <row r="45" spans="1:20" ht="41.25" customHeight="1">
      <c r="A45" s="39" t="s">
        <v>66</v>
      </c>
      <c r="B45" s="39"/>
      <c r="C45" s="39"/>
      <c r="D45" s="39"/>
      <c r="E45" s="17" t="s">
        <v>67</v>
      </c>
      <c r="F45" s="18">
        <f>(1558499.32+P45)/1000+Q45+R45+S45+T45-3898.29</f>
        <v>8298.301169999999</v>
      </c>
      <c r="G45" s="18">
        <f>7329096.53/1000</f>
        <v>7329.096530000001</v>
      </c>
      <c r="I45" s="1">
        <v>1670943.76</v>
      </c>
      <c r="K45" s="1">
        <v>1587153.95</v>
      </c>
      <c r="M45" s="1">
        <v>1696288.67</v>
      </c>
      <c r="N45" s="1">
        <v>1688482.32</v>
      </c>
      <c r="O45" s="1">
        <v>5993313.28</v>
      </c>
      <c r="P45" s="1">
        <v>1460861.85</v>
      </c>
      <c r="Q45" s="1">
        <v>1575.86</v>
      </c>
      <c r="R45" s="1">
        <v>1376.02</v>
      </c>
      <c r="S45" s="1">
        <v>1224.37</v>
      </c>
      <c r="T45" s="1">
        <v>5000.98</v>
      </c>
    </row>
    <row r="46" spans="1:20" ht="11.25">
      <c r="A46" s="16"/>
      <c r="B46" s="40" t="s">
        <v>68</v>
      </c>
      <c r="C46" s="40"/>
      <c r="D46" s="40"/>
      <c r="E46" s="11" t="s">
        <v>69</v>
      </c>
      <c r="F46" s="12">
        <f>(1557665.32+P46)/1000+Q46+R46+S46+T46</f>
        <v>8269.23417</v>
      </c>
      <c r="G46" s="12">
        <f>7228288.28/1000</f>
        <v>7228.288280000001</v>
      </c>
      <c r="I46" s="1">
        <v>1665861.26</v>
      </c>
      <c r="K46" s="1">
        <v>1583064.95</v>
      </c>
      <c r="M46" s="1">
        <v>1692974.67</v>
      </c>
      <c r="N46" s="1">
        <v>1684874.15</v>
      </c>
      <c r="O46" s="1">
        <v>1670340.66</v>
      </c>
      <c r="P46" s="1">
        <v>1456418.85</v>
      </c>
      <c r="Q46" s="1">
        <v>1569.71</v>
      </c>
      <c r="R46" s="1">
        <v>1371.93</v>
      </c>
      <c r="S46" s="1">
        <v>1214.64</v>
      </c>
      <c r="T46" s="1">
        <v>1098.87</v>
      </c>
    </row>
    <row r="47" spans="1:20" ht="12">
      <c r="A47" s="37" t="s">
        <v>70</v>
      </c>
      <c r="B47" s="37"/>
      <c r="C47" s="37"/>
      <c r="D47" s="37"/>
      <c r="E47" s="9" t="s">
        <v>71</v>
      </c>
      <c r="F47" s="10">
        <f>(1500565.02+198161.3)/1000+T47</f>
        <v>1702.39632</v>
      </c>
      <c r="G47" s="10">
        <f>(8246114.46+40432.21+100)/1000</f>
        <v>8286.64667</v>
      </c>
      <c r="I47" s="1" t="s">
        <v>24</v>
      </c>
      <c r="K47" s="1" t="s">
        <v>24</v>
      </c>
      <c r="M47" s="1" t="s">
        <v>24</v>
      </c>
      <c r="N47" s="1" t="s">
        <v>24</v>
      </c>
      <c r="O47" s="1" t="s">
        <v>24</v>
      </c>
      <c r="P47" s="1" t="s">
        <v>24</v>
      </c>
      <c r="Q47" s="1" t="s">
        <v>24</v>
      </c>
      <c r="R47" s="1" t="s">
        <v>24</v>
      </c>
      <c r="S47" s="1" t="s">
        <v>24</v>
      </c>
      <c r="T47" s="1">
        <v>3.67</v>
      </c>
    </row>
    <row r="48" spans="1:20" ht="12">
      <c r="A48" s="36" t="s">
        <v>72</v>
      </c>
      <c r="B48" s="36"/>
      <c r="C48" s="36"/>
      <c r="D48" s="36"/>
      <c r="E48" s="11" t="s">
        <v>73</v>
      </c>
      <c r="F48" s="19">
        <v>3840.47</v>
      </c>
      <c r="G48" s="19" t="s">
        <v>24</v>
      </c>
      <c r="I48" s="1" t="s">
        <v>24</v>
      </c>
      <c r="K48" s="1" t="s">
        <v>24</v>
      </c>
      <c r="M48" s="1" t="s">
        <v>24</v>
      </c>
      <c r="N48" s="1" t="s">
        <v>24</v>
      </c>
      <c r="O48" s="1" t="s">
        <v>24</v>
      </c>
      <c r="P48" s="1" t="s">
        <v>24</v>
      </c>
      <c r="Q48" s="1" t="s">
        <v>24</v>
      </c>
      <c r="R48" s="1" t="s">
        <v>24</v>
      </c>
      <c r="S48" s="1" t="s">
        <v>24</v>
      </c>
      <c r="T48" s="1" t="s">
        <v>24</v>
      </c>
    </row>
    <row r="49" spans="1:20" ht="24" customHeight="1">
      <c r="A49" s="37" t="s">
        <v>74</v>
      </c>
      <c r="B49" s="37"/>
      <c r="C49" s="37"/>
      <c r="D49" s="37"/>
      <c r="E49" s="9" t="s">
        <v>75</v>
      </c>
      <c r="F49" s="10">
        <f>(247475.77+P49)/1000+Q49+R49+S49+T49</f>
        <v>2067.1257</v>
      </c>
      <c r="G49" s="10">
        <f>1963636.72/1000</f>
        <v>1963.63672</v>
      </c>
      <c r="I49" s="1">
        <v>366141.02</v>
      </c>
      <c r="K49" s="1">
        <v>49407.15</v>
      </c>
      <c r="M49" s="1">
        <v>88903.69</v>
      </c>
      <c r="N49" s="1">
        <v>88815.9</v>
      </c>
      <c r="O49" s="1">
        <v>376734.43</v>
      </c>
      <c r="P49" s="1">
        <v>69169.93</v>
      </c>
      <c r="Q49" s="1">
        <v>94.19</v>
      </c>
      <c r="R49" s="1">
        <v>1049.21</v>
      </c>
      <c r="S49" s="1">
        <v>148.22</v>
      </c>
      <c r="T49" s="1">
        <v>458.86</v>
      </c>
    </row>
    <row r="50" spans="1:20" ht="32.25" customHeight="1">
      <c r="A50" s="36" t="s">
        <v>76</v>
      </c>
      <c r="B50" s="36"/>
      <c r="C50" s="36"/>
      <c r="D50" s="36"/>
      <c r="E50" s="11" t="s">
        <v>77</v>
      </c>
      <c r="F50" s="12">
        <f>(18880449.19+P50)/1000+Q50+R50+S50+T50</f>
        <v>105970.01626</v>
      </c>
      <c r="G50" s="12">
        <f>32999006.52/1000</f>
        <v>32999.00652</v>
      </c>
      <c r="I50" s="1">
        <v>8809140.99</v>
      </c>
      <c r="K50" s="1">
        <v>6775849.57</v>
      </c>
      <c r="M50" s="1">
        <v>15759149.21</v>
      </c>
      <c r="N50" s="1">
        <v>14018501.52</v>
      </c>
      <c r="O50" s="1">
        <v>23735765.39</v>
      </c>
      <c r="P50" s="1">
        <v>9266537.07</v>
      </c>
      <c r="Q50" s="1">
        <v>42901.95</v>
      </c>
      <c r="R50" s="1">
        <v>27776.99</v>
      </c>
      <c r="S50" s="1">
        <v>4573.29</v>
      </c>
      <c r="T50" s="1">
        <v>2570.8</v>
      </c>
    </row>
    <row r="51" spans="1:20" ht="60" customHeight="1">
      <c r="A51" s="38" t="s">
        <v>78</v>
      </c>
      <c r="B51" s="38"/>
      <c r="C51" s="38"/>
      <c r="D51" s="38"/>
      <c r="E51" s="20" t="s">
        <v>79</v>
      </c>
      <c r="F51" s="21">
        <f>F19+F26+F27+F30+F37-F45+F47+F49-F50-F48</f>
        <v>-142620.86395</v>
      </c>
      <c r="G51" s="21">
        <f>G19+G26+G27+G30+G37-G45+G47+G49-G50</f>
        <v>113020.67380999998</v>
      </c>
      <c r="I51" s="1" t="s">
        <v>90</v>
      </c>
      <c r="M51" s="1">
        <v>245645.1</v>
      </c>
      <c r="R51" s="1" t="s">
        <v>93</v>
      </c>
      <c r="S51" s="1" t="s">
        <v>95</v>
      </c>
      <c r="T51" s="1" t="s">
        <v>99</v>
      </c>
    </row>
    <row r="52" spans="1:13" ht="12">
      <c r="A52" s="22"/>
      <c r="B52" s="22"/>
      <c r="C52" s="22"/>
      <c r="D52" s="22"/>
      <c r="E52" s="5"/>
      <c r="F52" s="5"/>
      <c r="G52" s="22"/>
      <c r="M52" s="29">
        <f>F51+M51</f>
        <v>103024.23605</v>
      </c>
    </row>
    <row r="53" spans="1:7" s="4" customFormat="1" ht="12">
      <c r="A53" s="33" t="s">
        <v>80</v>
      </c>
      <c r="B53" s="33"/>
      <c r="C53" s="33"/>
      <c r="D53" s="33"/>
      <c r="E53" s="33"/>
      <c r="F53" s="33"/>
      <c r="G53" s="33"/>
    </row>
    <row r="54" spans="1:13" s="4" customFormat="1" ht="17.25" customHeight="1">
      <c r="A54" s="34" t="s">
        <v>81</v>
      </c>
      <c r="B54" s="34"/>
      <c r="C54" s="34"/>
      <c r="D54" s="24"/>
      <c r="E54" s="23" t="s">
        <v>24</v>
      </c>
      <c r="F54" s="34" t="s">
        <v>96</v>
      </c>
      <c r="G54" s="34"/>
      <c r="M54" s="28">
        <v>387573064.26</v>
      </c>
    </row>
    <row r="55" spans="1:7" s="4" customFormat="1" ht="11.25">
      <c r="A55" s="35" t="s">
        <v>82</v>
      </c>
      <c r="B55" s="35"/>
      <c r="C55" s="35"/>
      <c r="D55" s="25"/>
      <c r="E55" s="25" t="s">
        <v>83</v>
      </c>
      <c r="F55" s="35" t="s">
        <v>84</v>
      </c>
      <c r="G55" s="35"/>
    </row>
    <row r="56" spans="1:13" s="4" customFormat="1" ht="16.5" customHeight="1">
      <c r="A56" s="33" t="s">
        <v>85</v>
      </c>
      <c r="B56" s="33"/>
      <c r="C56" s="33"/>
      <c r="D56" s="33"/>
      <c r="E56" s="33"/>
      <c r="F56" s="33"/>
      <c r="G56" s="33"/>
      <c r="M56" s="28">
        <v>252447574.08</v>
      </c>
    </row>
    <row r="57" spans="1:13" s="4" customFormat="1" ht="16.5" customHeight="1">
      <c r="A57" s="34" t="s">
        <v>87</v>
      </c>
      <c r="B57" s="34"/>
      <c r="C57" s="34"/>
      <c r="D57" s="24"/>
      <c r="E57" s="23" t="s">
        <v>24</v>
      </c>
      <c r="F57" s="34" t="s">
        <v>89</v>
      </c>
      <c r="G57" s="34"/>
      <c r="M57" s="28">
        <f>M54-M56</f>
        <v>135125490.17999998</v>
      </c>
    </row>
    <row r="58" spans="1:7" s="2" customFormat="1" ht="11.25">
      <c r="A58" s="35" t="s">
        <v>82</v>
      </c>
      <c r="B58" s="35"/>
      <c r="C58" s="35"/>
      <c r="D58" s="25"/>
      <c r="E58" s="25" t="s">
        <v>83</v>
      </c>
      <c r="F58" s="35" t="s">
        <v>84</v>
      </c>
      <c r="G58" s="35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6" t="s">
        <v>88</v>
      </c>
      <c r="B60" s="5"/>
      <c r="C60" s="5"/>
      <c r="D60" s="5"/>
      <c r="E60" s="5"/>
      <c r="F60" s="30"/>
      <c r="G60" s="5"/>
    </row>
    <row r="61" spans="1:13" ht="11.25">
      <c r="A61" s="26" t="s">
        <v>86</v>
      </c>
      <c r="B61" s="5"/>
      <c r="C61" s="5"/>
      <c r="D61" s="5"/>
      <c r="E61" s="5"/>
      <c r="F61" s="32"/>
      <c r="G61" s="32"/>
      <c r="M61" s="29">
        <f>M54-M56</f>
        <v>135125490.17999998</v>
      </c>
    </row>
    <row r="62" ht="10.5">
      <c r="F62" s="29"/>
    </row>
    <row r="64" ht="10.5">
      <c r="F64" s="29"/>
    </row>
  </sheetData>
  <mergeCells count="55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48:D48"/>
    <mergeCell ref="A49:D49"/>
    <mergeCell ref="A50:D50"/>
    <mergeCell ref="A51:D51"/>
    <mergeCell ref="A53:G53"/>
    <mergeCell ref="A54:C54"/>
    <mergeCell ref="F54:G54"/>
    <mergeCell ref="A55:C55"/>
    <mergeCell ref="F55:G55"/>
    <mergeCell ref="F61:G61"/>
    <mergeCell ref="A56:G56"/>
    <mergeCell ref="A57:C57"/>
    <mergeCell ref="F57:G57"/>
    <mergeCell ref="A58:C58"/>
    <mergeCell ref="F58:G58"/>
  </mergeCells>
  <printOptions/>
  <pageMargins left="0.75" right="0.47" top="0.67" bottom="0.2" header="0.38" footer="0.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2010-07-13T13:20:10Z</cp:lastPrinted>
  <dcterms:created xsi:type="dcterms:W3CDTF">2009-08-03T11:05:37Z</dcterms:created>
  <dcterms:modified xsi:type="dcterms:W3CDTF">2010-07-13T13:20:12Z</dcterms:modified>
  <cp:category/>
  <cp:version/>
  <cp:contentType/>
  <cp:contentStatus/>
</cp:coreProperties>
</file>